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y Drive\2026\JKSS\"/>
    </mc:Choice>
  </mc:AlternateContent>
  <xr:revisionPtr revIDLastSave="0" documentId="13_ncr:1_{9E50AC24-BA97-4B4B-97EC-770C34EFE42A}" xr6:coauthVersionLast="47" xr6:coauthVersionMax="47" xr10:uidLastSave="{00000000-0000-0000-0000-000000000000}"/>
  <bookViews>
    <workbookView xWindow="-108" yWindow="-108" windowWidth="23256" windowHeight="12456" xr2:uid="{D9948F67-63A5-4AB6-BF46-F8F50503E7A5}"/>
  </bookViews>
  <sheets>
    <sheet name="8.0 PERANCANGAN PROJEK" sheetId="1" r:id="rId1"/>
    <sheet name="9.0 ANALISA KEPERLUAN SISTEM " sheetId="3" r:id="rId2"/>
    <sheet name="Rujukan" sheetId="2" r:id="rId3"/>
    <sheet name="Rujuk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6" i="1" l="1"/>
  <c r="E37" i="1"/>
  <c r="E38" i="1"/>
  <c r="E39" i="1"/>
  <c r="E40" i="1"/>
  <c r="E41" i="1"/>
  <c r="H36" i="1"/>
  <c r="H37" i="1"/>
  <c r="H38" i="1"/>
  <c r="H39" i="1"/>
  <c r="H40" i="1"/>
  <c r="H41" i="1"/>
  <c r="F33" i="1"/>
  <c r="F34" i="1"/>
  <c r="F35" i="1"/>
  <c r="F36" i="1"/>
  <c r="F37" i="1"/>
  <c r="F38" i="1"/>
  <c r="F39" i="1"/>
  <c r="F40" i="1"/>
  <c r="F41" i="1"/>
  <c r="E26" i="1"/>
  <c r="H18" i="1" l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F18" i="1"/>
  <c r="F19" i="1"/>
  <c r="F20" i="1"/>
  <c r="F21" i="1"/>
  <c r="F22" i="1"/>
  <c r="F23" i="1"/>
  <c r="I23" i="1" s="1"/>
  <c r="F24" i="1"/>
  <c r="I24" i="1" s="1"/>
  <c r="F25" i="1"/>
  <c r="I25" i="1" s="1"/>
  <c r="F26" i="1"/>
  <c r="I26" i="1" s="1"/>
  <c r="F27" i="1"/>
  <c r="F28" i="1"/>
  <c r="F29" i="1"/>
  <c r="F30" i="1"/>
  <c r="F31" i="1"/>
  <c r="F32" i="1"/>
  <c r="E18" i="1"/>
  <c r="E19" i="1"/>
  <c r="E20" i="1"/>
  <c r="E21" i="1"/>
  <c r="E22" i="1"/>
  <c r="E23" i="1"/>
  <c r="E24" i="1"/>
  <c r="E25" i="1"/>
  <c r="E27" i="1"/>
  <c r="E28" i="1"/>
  <c r="E29" i="1"/>
  <c r="E30" i="1"/>
  <c r="E31" i="1"/>
  <c r="E32" i="1"/>
  <c r="E33" i="1"/>
  <c r="E34" i="1"/>
  <c r="E35" i="1"/>
  <c r="H17" i="1"/>
  <c r="F17" i="1"/>
  <c r="E17" i="1"/>
  <c r="H17" i="4"/>
  <c r="S19" i="4"/>
  <c r="R19" i="4"/>
  <c r="S18" i="4"/>
  <c r="R18" i="4"/>
  <c r="S17" i="4"/>
  <c r="R17" i="4"/>
  <c r="S16" i="4"/>
  <c r="R16" i="4"/>
  <c r="I22" i="1" l="1"/>
  <c r="I19" i="1"/>
  <c r="I21" i="1"/>
  <c r="I20" i="1"/>
  <c r="I18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17" i="1"/>
  <c r="I42" i="1" l="1"/>
  <c r="I44" i="1" s="1"/>
  <c r="I49" i="1" s="1"/>
  <c r="I50" i="1" s="1"/>
</calcChain>
</file>

<file path=xl/sharedStrings.xml><?xml version="1.0" encoding="utf-8"?>
<sst xmlns="http://schemas.openxmlformats.org/spreadsheetml/2006/main" count="136" uniqueCount="85">
  <si>
    <t>8.0 PERANCANGAN PROJEK (untuk tindakan DiTec)</t>
  </si>
  <si>
    <t xml:space="preserve">NAMA SISTEM </t>
  </si>
  <si>
    <t xml:space="preserve">NAMA PEMOHON </t>
  </si>
  <si>
    <t>BAHAGIAN/UNIT</t>
  </si>
  <si>
    <t>JENIS PERMOHONAN</t>
  </si>
  <si>
    <t xml:space="preserve">JANGKAAN JAM PEMBANGUNAN </t>
  </si>
  <si>
    <t xml:space="preserve">TARIKH JANGKAAN MULA </t>
  </si>
  <si>
    <t>Anggaran Masa</t>
  </si>
  <si>
    <t>S</t>
  </si>
  <si>
    <t>M</t>
  </si>
  <si>
    <t>L</t>
  </si>
  <si>
    <t>XL</t>
  </si>
  <si>
    <t>NO</t>
  </si>
  <si>
    <t>MODUL</t>
  </si>
  <si>
    <t>T-SHIRT SIZE</t>
  </si>
  <si>
    <t>SIZE</t>
  </si>
  <si>
    <t>ANGGARAN JAM</t>
  </si>
  <si>
    <t>PERT</t>
  </si>
  <si>
    <t>O</t>
  </si>
  <si>
    <t>P</t>
  </si>
  <si>
    <t>Te ( Manhours )
(O + 4(M) + P) / 6</t>
  </si>
  <si>
    <t>Jumlah manhours sebelum risiko</t>
  </si>
  <si>
    <t>Saiz</t>
  </si>
  <si>
    <t>Tahap Kesukaran</t>
  </si>
  <si>
    <t>Ciri-Ciri Modul / Submodul</t>
  </si>
  <si>
    <t>XS</t>
  </si>
  <si>
    <t>Sangat Mudah</t>
  </si>
  <si>
    <t>Perubahan kecil, 1–2 fungsi, tiada integrasi</t>
  </si>
  <si>
    <t>1- 8 jam</t>
  </si>
  <si>
    <t>Mudah</t>
  </si>
  <si>
    <t>Modul kecil, 2–4 fungsi, logik mudah</t>
  </si>
  <si>
    <t>9 - 16 jam  (1-2 hari)</t>
  </si>
  <si>
    <t>Sederhana</t>
  </si>
  <si>
    <t>Modul sederhana, 4–8 fungsi, integrasi minimum</t>
  </si>
  <si>
    <t>17 - 24 jam (2-3 hari)</t>
  </si>
  <si>
    <t>Sukar</t>
  </si>
  <si>
    <t>Modul besar, banyak logik kompleks, 2–3 integrasi</t>
  </si>
  <si>
    <t>25 - 32 jam (3-4 hari)</t>
  </si>
  <si>
    <t>Sangat Sukar</t>
  </si>
  <si>
    <t>Modul sangat kompleks, banyak integrasi</t>
  </si>
  <si>
    <t>33 - 40 jam  *(4 - 5 hari) </t>
  </si>
  <si>
    <t>Matrik T-Shirt Size</t>
  </si>
  <si>
    <t>* Nilai 6 adalah, 1+4+1=6</t>
  </si>
  <si>
    <t>TE = ( O + 4(M) + P / 6</t>
  </si>
  <si>
    <t>Faktor Risiko / Kompleksiti</t>
  </si>
  <si>
    <t>Risiko Rendah , +10%</t>
  </si>
  <si>
    <t>Pertukaran keperluan.</t>
  </si>
  <si>
    <t>Risiko Sederhana , +20%</t>
  </si>
  <si>
    <t>Risiko Besar, +30%</t>
  </si>
  <si>
    <t>Projek kompleks, teknologi baharu.</t>
  </si>
  <si>
    <t>Contoh risiko sederhana =  20%:  dimana 100% masa asal + 20% tambahan risiko = 1.2</t>
  </si>
  <si>
    <t xml:space="preserve">Manhours = Jumlah sebelum risiko x Risiko </t>
  </si>
  <si>
    <r>
      <t xml:space="preserve">* Modul perlu dipecahkan sekiranya </t>
    </r>
    <r>
      <rPr>
        <i/>
        <sz val="12"/>
        <color rgb="FF000000"/>
        <rFont val="Calibri"/>
        <family val="2"/>
        <scheme val="minor"/>
      </rPr>
      <t xml:space="preserve">manhours </t>
    </r>
    <r>
      <rPr>
        <sz val="12"/>
        <color rgb="FF000000"/>
        <rFont val="Calibri"/>
        <family val="2"/>
        <scheme val="minor"/>
      </rPr>
      <t>melebihi 40 jam.</t>
    </r>
  </si>
  <si>
    <r>
      <t>Untuk setiap tugasan, masa jangkaan purata (</t>
    </r>
    <r>
      <rPr>
        <b/>
        <sz val="12"/>
        <color rgb="FF000000"/>
        <rFont val="Calibri"/>
        <family val="2"/>
        <scheme val="minor"/>
      </rPr>
      <t>TE</t>
    </r>
    <r>
      <rPr>
        <sz val="12"/>
        <color rgb="FF000000"/>
        <rFont val="Calibri"/>
        <family val="2"/>
        <scheme val="minor"/>
      </rPr>
      <t>) dikira menggunakan formula berikut:</t>
    </r>
  </si>
  <si>
    <r>
      <t>Optimistic time (O)</t>
    </r>
    <r>
      <rPr>
        <sz val="12"/>
        <color rgb="FF000000"/>
        <rFont val="Calibri"/>
        <family val="2"/>
        <scheme val="minor"/>
      </rPr>
      <t xml:space="preserve"> — anggaran masa paling cepat jika semuanya berjalan lancar.</t>
    </r>
  </si>
  <si>
    <r>
      <t>Most likely time (M)</t>
    </r>
    <r>
      <rPr>
        <sz val="12"/>
        <color rgb="FF000000"/>
        <rFont val="Calibri"/>
        <family val="2"/>
        <scheme val="minor"/>
      </rPr>
      <t xml:space="preserve"> — anggaran masa paling realistik berdasarkan keadaan normal.</t>
    </r>
  </si>
  <si>
    <r>
      <t>Pessimistic time (P)</t>
    </r>
    <r>
      <rPr>
        <sz val="12"/>
        <color rgb="FF000000"/>
        <rFont val="Calibri"/>
        <family val="2"/>
        <scheme val="minor"/>
      </rPr>
      <t xml:space="preserve"> — anggaran masa paling lama jika berlaku kelewatan atau masalah.</t>
    </r>
  </si>
  <si>
    <r>
      <t xml:space="preserve">**Formula ini memberikan purata berwajaran, di mana nilai </t>
    </r>
    <r>
      <rPr>
        <i/>
        <sz val="12"/>
        <color rgb="FF000000"/>
        <rFont val="Calibri"/>
        <family val="2"/>
        <scheme val="minor"/>
      </rPr>
      <t>Most Likely</t>
    </r>
    <r>
      <rPr>
        <sz val="12"/>
        <color rgb="FF000000"/>
        <rFont val="Calibri"/>
        <family val="2"/>
        <scheme val="minor"/>
      </rPr>
      <t xml:space="preserve"> (M) diberi berat </t>
    </r>
    <r>
      <rPr>
        <b/>
        <sz val="12"/>
        <color rgb="FF000000"/>
        <rFont val="Calibri"/>
        <family val="2"/>
        <scheme val="minor"/>
      </rPr>
      <t>4</t>
    </r>
    <r>
      <rPr>
        <sz val="12"/>
        <color rgb="FF000000"/>
        <rFont val="Calibri"/>
        <family val="2"/>
        <scheme val="minor"/>
      </rPr>
      <t xml:space="preserve"> kali lebih tinggi berbanding nilai lain.</t>
    </r>
  </si>
  <si>
    <r>
      <t xml:space="preserve">  O pemberat  = </t>
    </r>
    <r>
      <rPr>
        <b/>
        <sz val="12"/>
        <color rgb="FF000000"/>
        <rFont val="Calibri"/>
        <family val="2"/>
        <scheme val="minor"/>
      </rPr>
      <t>1</t>
    </r>
  </si>
  <si>
    <r>
      <t xml:space="preserve">  </t>
    </r>
    <r>
      <rPr>
        <sz val="12"/>
        <color rgb="FF000000"/>
        <rFont val="Calibri"/>
        <family val="2"/>
        <scheme val="minor"/>
      </rPr>
      <t xml:space="preserve">M pemberat = </t>
    </r>
    <r>
      <rPr>
        <b/>
        <sz val="12"/>
        <color rgb="FF000000"/>
        <rFont val="Calibri"/>
        <family val="2"/>
        <scheme val="minor"/>
      </rPr>
      <t>4</t>
    </r>
  </si>
  <si>
    <r>
      <t xml:space="preserve">  </t>
    </r>
    <r>
      <rPr>
        <sz val="12"/>
        <color rgb="FF000000"/>
        <rFont val="Calibri"/>
        <family val="2"/>
        <scheme val="minor"/>
      </rPr>
      <t xml:space="preserve">P pemberat = </t>
    </r>
    <r>
      <rPr>
        <b/>
        <sz val="12"/>
        <color rgb="FF000000"/>
        <rFont val="Calibri"/>
        <family val="2"/>
        <scheme val="minor"/>
      </rPr>
      <t>1</t>
    </r>
  </si>
  <si>
    <r>
      <t>Integrasi luar, isu teknikal tidak dijangka</t>
    </r>
    <r>
      <rPr>
        <sz val="12"/>
        <color rgb="FFFF0000"/>
        <rFont val="Calibri"/>
        <family val="2"/>
        <scheme val="minor"/>
      </rPr>
      <t xml:space="preserve">, </t>
    </r>
    <r>
      <rPr>
        <sz val="12"/>
        <color rgb="FF000000"/>
        <rFont val="Calibri"/>
        <family val="2"/>
        <scheme val="minor"/>
      </rPr>
      <t>pertukaran keperluan.</t>
    </r>
  </si>
  <si>
    <r>
      <t xml:space="preserve">Nilai 10% – 30% untuk faktor risiko/kompleksiti bukan nombor rawak — ia datang daripada </t>
    </r>
    <r>
      <rPr>
        <b/>
        <i/>
        <sz val="12"/>
        <color rgb="FF000000"/>
        <rFont val="Calibri"/>
        <family val="2"/>
        <scheme val="minor"/>
      </rPr>
      <t>standard industry practice</t>
    </r>
    <r>
      <rPr>
        <b/>
        <sz val="12"/>
        <color rgb="FF000000"/>
        <rFont val="Calibri"/>
        <family val="2"/>
        <scheme val="minor"/>
      </rPr>
      <t xml:space="preserve"> dalam Pengurusan Projek, khususnya</t>
    </r>
  </si>
  <si>
    <t>Formula  PERT</t>
  </si>
  <si>
    <t>Bergantung kepada projek dengan mengambil kira kecekapan sumber manusia, beban kerja dan risiko yang difikirkan sesuai.</t>
  </si>
  <si>
    <t xml:space="preserve">TARIKH JANGKAAN TAMAT                                                          </t>
  </si>
  <si>
    <t xml:space="preserve">NAMA PENGURUS PROJEK (CADANGAN)           </t>
  </si>
  <si>
    <t>9.0 ANALISA KEPERLUAN SISTEM (untuk tindakan DiTec)</t>
  </si>
  <si>
    <t>BIL</t>
  </si>
  <si>
    <t>ANALISIS KEPERLUAN SISTEM</t>
  </si>
  <si>
    <t>JAM</t>
  </si>
  <si>
    <t>HARI</t>
  </si>
  <si>
    <t>A</t>
  </si>
  <si>
    <t>B</t>
  </si>
  <si>
    <t>Extension Grant</t>
  </si>
  <si>
    <t>Exchange Title</t>
  </si>
  <si>
    <t>Exchange Project Leader</t>
  </si>
  <si>
    <t>-</t>
  </si>
  <si>
    <t xml:space="preserve">Risiko Rendah , +10% </t>
  </si>
  <si>
    <t xml:space="preserve">Risiko Sederhana , +20% </t>
  </si>
  <si>
    <t xml:space="preserve">Risiko Besar, +30% </t>
  </si>
  <si>
    <t xml:space="preserve">Faktor Risiko </t>
  </si>
  <si>
    <t>Log Masuk</t>
  </si>
  <si>
    <t>Manday</t>
  </si>
  <si>
    <t>Data Entry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</si>
</sst>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i/>
      <sz val="12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i/>
      <sz val="12"/>
      <color rgb="FF000000"/>
      <name val="Calibri"/>
      <family val="2"/>
      <scheme val="minor"/>
    </font>
    <font>
      <sz val="11"/>
      <color rgb="FF000000"/>
      <name val="Arial"/>
      <family val="2"/>
    </font>
    <font>
      <sz val="12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0" xfId="0" applyFont="1"/>
    <xf numFmtId="164" fontId="0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/>
    <xf numFmtId="0" fontId="8" fillId="0" borderId="0" xfId="0" applyFont="1"/>
    <xf numFmtId="0" fontId="9" fillId="0" borderId="4" xfId="0" applyFont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6" fillId="0" borderId="1" xfId="0" applyFont="1" applyBorder="1" applyAlignment="1">
      <alignment horizontal="center"/>
    </xf>
    <xf numFmtId="0" fontId="14" fillId="0" borderId="4" xfId="0" applyFont="1" applyBorder="1" applyAlignment="1">
      <alignment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vertical="center" wrapText="1"/>
    </xf>
    <xf numFmtId="0" fontId="14" fillId="0" borderId="9" xfId="0" applyFont="1" applyBorder="1" applyAlignment="1">
      <alignment horizontal="center" vertical="center" wrapText="1"/>
    </xf>
    <xf numFmtId="0" fontId="2" fillId="0" borderId="0" xfId="0" applyFont="1"/>
    <xf numFmtId="0" fontId="13" fillId="0" borderId="1" xfId="0" applyFont="1" applyBorder="1" applyAlignment="1">
      <alignment vertical="center" wrapText="1"/>
    </xf>
    <xf numFmtId="0" fontId="0" fillId="0" borderId="1" xfId="0" quotePrefix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164" fontId="2" fillId="2" borderId="2" xfId="0" applyNumberFormat="1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left"/>
    </xf>
    <xf numFmtId="0" fontId="0" fillId="0" borderId="0" xfId="0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wrapText="1"/>
    </xf>
    <xf numFmtId="0" fontId="0" fillId="0" borderId="1" xfId="0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/>
    </xf>
    <xf numFmtId="0" fontId="2" fillId="7" borderId="1" xfId="0" applyFont="1" applyFill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49" fontId="0" fillId="0" borderId="1" xfId="0" applyNumberFormat="1" applyBorder="1" applyAlignment="1">
      <alignment horizontal="center"/>
    </xf>
    <xf numFmtId="164" fontId="2" fillId="8" borderId="1" xfId="0" applyNumberFormat="1" applyFont="1" applyFill="1" applyBorder="1" applyAlignment="1">
      <alignment horizontal="center" vertical="center"/>
    </xf>
    <xf numFmtId="164" fontId="2" fillId="6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7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60960</xdr:colOff>
      <xdr:row>9</xdr:row>
      <xdr:rowOff>152400</xdr:rowOff>
    </xdr:from>
    <xdr:to>
      <xdr:col>9</xdr:col>
      <xdr:colOff>196215</xdr:colOff>
      <xdr:row>13</xdr:row>
      <xdr:rowOff>147711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1A68B6A-46D7-4BEF-BE56-D8D170C2F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0400" y="1882140"/>
          <a:ext cx="2314575" cy="7268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571500</xdr:colOff>
      <xdr:row>46</xdr:row>
      <xdr:rowOff>129540</xdr:rowOff>
    </xdr:from>
    <xdr:to>
      <xdr:col>3</xdr:col>
      <xdr:colOff>106680</xdr:colOff>
      <xdr:row>52</xdr:row>
      <xdr:rowOff>108585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56E24A-9180-F367-E133-2C26094B25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1500" y="8625840"/>
          <a:ext cx="5166360" cy="1076325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DE202-867E-4FB0-88F7-AF966FB0E968}">
  <dimension ref="B2:I50"/>
  <sheetViews>
    <sheetView tabSelected="1" topLeftCell="A13" zoomScale="117" zoomScaleNormal="117" workbookViewId="0">
      <selection activeCell="G19" sqref="G19"/>
    </sheetView>
  </sheetViews>
  <sheetFormatPr defaultRowHeight="14.4" x14ac:dyDescent="0.3"/>
  <cols>
    <col min="2" max="2" width="4.33203125" customWidth="1"/>
    <col min="3" max="3" width="68.88671875" customWidth="1"/>
    <col min="4" max="4" width="8.88671875" style="3"/>
    <col min="5" max="5" width="25.88671875" style="9" customWidth="1"/>
    <col min="6" max="8" width="8.88671875" style="3"/>
    <col min="9" max="9" width="22.88671875" style="7" customWidth="1"/>
    <col min="11" max="11" width="20.6640625" customWidth="1"/>
  </cols>
  <sheetData>
    <row r="2" spans="2:9" ht="21" x14ac:dyDescent="0.3">
      <c r="B2" s="2" t="s">
        <v>0</v>
      </c>
    </row>
    <row r="4" spans="2:9" x14ac:dyDescent="0.3">
      <c r="B4" s="48" t="s">
        <v>1</v>
      </c>
      <c r="C4" s="48"/>
      <c r="F4" s="8"/>
    </row>
    <row r="5" spans="2:9" x14ac:dyDescent="0.3">
      <c r="B5" s="48" t="s">
        <v>2</v>
      </c>
      <c r="C5" s="48"/>
      <c r="E5" s="10"/>
    </row>
    <row r="6" spans="2:9" x14ac:dyDescent="0.3">
      <c r="B6" s="48" t="s">
        <v>3</v>
      </c>
      <c r="C6" s="48"/>
      <c r="E6" s="10"/>
    </row>
    <row r="7" spans="2:9" x14ac:dyDescent="0.3">
      <c r="B7" s="48" t="s">
        <v>4</v>
      </c>
      <c r="C7" s="48"/>
      <c r="E7" s="10"/>
    </row>
    <row r="8" spans="2:9" x14ac:dyDescent="0.3">
      <c r="B8" s="29"/>
      <c r="C8" s="18"/>
    </row>
    <row r="9" spans="2:9" x14ac:dyDescent="0.3">
      <c r="B9" s="48" t="s">
        <v>5</v>
      </c>
      <c r="C9" s="48"/>
    </row>
    <row r="10" spans="2:9" x14ac:dyDescent="0.3">
      <c r="B10" s="48" t="s">
        <v>6</v>
      </c>
      <c r="C10" s="48"/>
      <c r="D10" s="8"/>
    </row>
    <row r="11" spans="2:9" x14ac:dyDescent="0.3">
      <c r="B11" s="48" t="s">
        <v>65</v>
      </c>
      <c r="C11" s="48"/>
      <c r="D11" s="8"/>
    </row>
    <row r="12" spans="2:9" x14ac:dyDescent="0.3">
      <c r="B12" s="43" t="s">
        <v>66</v>
      </c>
      <c r="C12" s="43"/>
    </row>
    <row r="15" spans="2:9" x14ac:dyDescent="0.3">
      <c r="B15" s="52" t="s">
        <v>12</v>
      </c>
      <c r="C15" s="52" t="s">
        <v>13</v>
      </c>
      <c r="D15" s="50" t="s">
        <v>14</v>
      </c>
      <c r="E15" s="51"/>
      <c r="F15" s="49" t="s">
        <v>17</v>
      </c>
      <c r="G15" s="49"/>
      <c r="H15" s="49"/>
      <c r="I15" s="41" t="s">
        <v>20</v>
      </c>
    </row>
    <row r="16" spans="2:9" x14ac:dyDescent="0.3">
      <c r="B16" s="53"/>
      <c r="C16" s="53"/>
      <c r="D16" s="62" t="s">
        <v>15</v>
      </c>
      <c r="E16" s="11" t="s">
        <v>16</v>
      </c>
      <c r="F16" s="6" t="s">
        <v>18</v>
      </c>
      <c r="G16" s="62" t="s">
        <v>9</v>
      </c>
      <c r="H16" s="6" t="s">
        <v>19</v>
      </c>
      <c r="I16" s="42"/>
    </row>
    <row r="17" spans="2:9" s="14" customFormat="1" x14ac:dyDescent="0.3">
      <c r="B17" s="12">
        <v>1</v>
      </c>
      <c r="C17" s="12" t="s">
        <v>82</v>
      </c>
      <c r="D17" s="13" t="s">
        <v>9</v>
      </c>
      <c r="E17" s="61" t="str">
        <f>VLOOKUP(D17,Rujuk!$G$8:$L$13,6,FALSE)</f>
        <v>17 - 24 jam (2-3 hari)</v>
      </c>
      <c r="F17" s="40">
        <f>VLOOKUP(D17,Rujuk!$G$8:$L$13,2,FALSE)</f>
        <v>17</v>
      </c>
      <c r="G17" s="38">
        <v>22</v>
      </c>
      <c r="H17" s="40">
        <f>VLOOKUP(D17,Rujuk!$G$8:$L$13,3,FALSE)</f>
        <v>24</v>
      </c>
      <c r="I17" s="63">
        <f>(F17+4*(G17)+H17)/6</f>
        <v>21.5</v>
      </c>
    </row>
    <row r="18" spans="2:9" x14ac:dyDescent="0.3">
      <c r="B18" s="4">
        <v>2</v>
      </c>
      <c r="C18" s="4" t="s">
        <v>84</v>
      </c>
      <c r="D18" s="13" t="s">
        <v>8</v>
      </c>
      <c r="E18" s="61" t="str">
        <f>VLOOKUP(D18,Rujuk!$G$8:$L$13,6,FALSE)</f>
        <v>9 - 16 jam  (1-2 hari)</v>
      </c>
      <c r="F18" s="40">
        <f>VLOOKUP(D18,Rujuk!$G$8:$L$13,2,FALSE)</f>
        <v>9</v>
      </c>
      <c r="G18" s="38">
        <v>14</v>
      </c>
      <c r="H18" s="40">
        <f>VLOOKUP(D18,Rujuk!$G$8:$L$13,3,FALSE)</f>
        <v>16</v>
      </c>
      <c r="I18" s="63">
        <f t="shared" ref="I18:I41" si="0">(F18+4*(G18)+H18)/6</f>
        <v>13.5</v>
      </c>
    </row>
    <row r="19" spans="2:9" x14ac:dyDescent="0.3">
      <c r="B19" s="4"/>
      <c r="C19" s="4"/>
      <c r="D19" s="13" t="s">
        <v>77</v>
      </c>
      <c r="E19" s="61">
        <f>VLOOKUP(D19,Rujuk!$G$8:$L$13,6,FALSE)</f>
        <v>0</v>
      </c>
      <c r="F19" s="40">
        <f>VLOOKUP(D19,Rujuk!$G$8:$L$13,2,FALSE)</f>
        <v>0</v>
      </c>
      <c r="G19" s="38">
        <v>0</v>
      </c>
      <c r="H19" s="40">
        <f>VLOOKUP(D19,Rujuk!$G$8:$L$13,3,FALSE)</f>
        <v>0</v>
      </c>
      <c r="I19" s="63">
        <f t="shared" si="0"/>
        <v>0</v>
      </c>
    </row>
    <row r="20" spans="2:9" x14ac:dyDescent="0.3">
      <c r="B20" s="4"/>
      <c r="C20" s="4"/>
      <c r="D20" s="13" t="s">
        <v>77</v>
      </c>
      <c r="E20" s="61">
        <f>VLOOKUP(D20,Rujuk!$G$8:$L$13,6,FALSE)</f>
        <v>0</v>
      </c>
      <c r="F20" s="40">
        <f>VLOOKUP(D20,Rujuk!$G$8:$L$13,2,FALSE)</f>
        <v>0</v>
      </c>
      <c r="G20" s="38">
        <v>0</v>
      </c>
      <c r="H20" s="40">
        <f>VLOOKUP(D20,Rujuk!$G$8:$L$13,3,FALSE)</f>
        <v>0</v>
      </c>
      <c r="I20" s="63">
        <f t="shared" si="0"/>
        <v>0</v>
      </c>
    </row>
    <row r="21" spans="2:9" x14ac:dyDescent="0.3">
      <c r="B21" s="4"/>
      <c r="C21" s="4"/>
      <c r="D21" s="13" t="s">
        <v>77</v>
      </c>
      <c r="E21" s="61">
        <f>VLOOKUP(D21,Rujuk!$G$8:$L$13,6,FALSE)</f>
        <v>0</v>
      </c>
      <c r="F21" s="40">
        <f>VLOOKUP(D21,Rujuk!$G$8:$L$13,2,FALSE)</f>
        <v>0</v>
      </c>
      <c r="G21" s="38">
        <v>0</v>
      </c>
      <c r="H21" s="40">
        <f>VLOOKUP(D21,Rujuk!$G$8:$L$13,3,FALSE)</f>
        <v>0</v>
      </c>
      <c r="I21" s="63">
        <f t="shared" si="0"/>
        <v>0</v>
      </c>
    </row>
    <row r="22" spans="2:9" x14ac:dyDescent="0.3">
      <c r="B22" s="4"/>
      <c r="C22" s="4"/>
      <c r="D22" s="13" t="s">
        <v>77</v>
      </c>
      <c r="E22" s="61">
        <f>VLOOKUP(D22,Rujuk!$G$8:$L$13,6,FALSE)</f>
        <v>0</v>
      </c>
      <c r="F22" s="40">
        <f>VLOOKUP(D22,Rujuk!$G$8:$L$13,2,FALSE)</f>
        <v>0</v>
      </c>
      <c r="G22" s="38">
        <v>0</v>
      </c>
      <c r="H22" s="40">
        <f>VLOOKUP(D22,Rujuk!$G$8:$L$13,3,FALSE)</f>
        <v>0</v>
      </c>
      <c r="I22" s="63">
        <f t="shared" si="0"/>
        <v>0</v>
      </c>
    </row>
    <row r="23" spans="2:9" x14ac:dyDescent="0.3">
      <c r="B23" s="4"/>
      <c r="C23" s="4"/>
      <c r="D23" s="13" t="s">
        <v>77</v>
      </c>
      <c r="E23" s="61">
        <f>VLOOKUP(D23,Rujuk!$G$8:$L$13,6,FALSE)</f>
        <v>0</v>
      </c>
      <c r="F23" s="40">
        <f>VLOOKUP(D23,Rujuk!$G$8:$L$13,2,FALSE)</f>
        <v>0</v>
      </c>
      <c r="G23" s="38">
        <v>0</v>
      </c>
      <c r="H23" s="40">
        <f>VLOOKUP(D23,Rujuk!$G$8:$L$13,3,FALSE)</f>
        <v>0</v>
      </c>
      <c r="I23" s="63">
        <f t="shared" si="0"/>
        <v>0</v>
      </c>
    </row>
    <row r="24" spans="2:9" x14ac:dyDescent="0.3">
      <c r="B24" s="4"/>
      <c r="C24" s="4"/>
      <c r="D24" s="13" t="s">
        <v>77</v>
      </c>
      <c r="E24" s="61">
        <f>VLOOKUP(D24,Rujuk!$G$8:$L$13,6,FALSE)</f>
        <v>0</v>
      </c>
      <c r="F24" s="40">
        <f>VLOOKUP(D24,Rujuk!$G$8:$L$13,2,FALSE)</f>
        <v>0</v>
      </c>
      <c r="G24" s="38">
        <v>0</v>
      </c>
      <c r="H24" s="40">
        <f>VLOOKUP(D24,Rujuk!$G$8:$L$13,3,FALSE)</f>
        <v>0</v>
      </c>
      <c r="I24" s="63">
        <f t="shared" si="0"/>
        <v>0</v>
      </c>
    </row>
    <row r="25" spans="2:9" x14ac:dyDescent="0.3">
      <c r="B25" s="4"/>
      <c r="C25" s="4"/>
      <c r="D25" s="13" t="s">
        <v>77</v>
      </c>
      <c r="E25" s="61">
        <f>VLOOKUP(D25,Rujuk!$G$8:$L$13,6,FALSE)</f>
        <v>0</v>
      </c>
      <c r="F25" s="40">
        <f>VLOOKUP(D25,Rujuk!$G$8:$L$13,2,FALSE)</f>
        <v>0</v>
      </c>
      <c r="G25" s="38">
        <v>0</v>
      </c>
      <c r="H25" s="40">
        <f>VLOOKUP(D25,Rujuk!$G$8:$L$13,3,FALSE)</f>
        <v>0</v>
      </c>
      <c r="I25" s="63">
        <f t="shared" si="0"/>
        <v>0</v>
      </c>
    </row>
    <row r="26" spans="2:9" x14ac:dyDescent="0.3">
      <c r="B26" s="4"/>
      <c r="C26" s="4"/>
      <c r="D26" s="13" t="s">
        <v>77</v>
      </c>
      <c r="E26" s="61">
        <f>VLOOKUP(D26,Rujuk!$G$8:$L$13,6,FALSE)</f>
        <v>0</v>
      </c>
      <c r="F26" s="40">
        <f>VLOOKUP(D26,Rujuk!$G$8:$L$13,2,FALSE)</f>
        <v>0</v>
      </c>
      <c r="G26" s="38">
        <v>0</v>
      </c>
      <c r="H26" s="40">
        <f>VLOOKUP(D26,Rujuk!$G$8:$L$13,3,FALSE)</f>
        <v>0</v>
      </c>
      <c r="I26" s="63">
        <f t="shared" si="0"/>
        <v>0</v>
      </c>
    </row>
    <row r="27" spans="2:9" x14ac:dyDescent="0.3">
      <c r="B27" s="4"/>
      <c r="C27" s="4"/>
      <c r="D27" s="13" t="s">
        <v>77</v>
      </c>
      <c r="E27" s="61">
        <f>VLOOKUP(D27,Rujuk!$G$8:$L$13,6,FALSE)</f>
        <v>0</v>
      </c>
      <c r="F27" s="40">
        <f>VLOOKUP(D27,Rujuk!$G$8:$L$13,2,FALSE)</f>
        <v>0</v>
      </c>
      <c r="G27" s="38">
        <v>0</v>
      </c>
      <c r="H27" s="40">
        <f>VLOOKUP(D27,Rujuk!$G$8:$L$13,3,FALSE)</f>
        <v>0</v>
      </c>
      <c r="I27" s="63">
        <f t="shared" si="0"/>
        <v>0</v>
      </c>
    </row>
    <row r="28" spans="2:9" x14ac:dyDescent="0.3">
      <c r="B28" s="4"/>
      <c r="C28" s="4"/>
      <c r="D28" s="13" t="s">
        <v>77</v>
      </c>
      <c r="E28" s="61">
        <f>VLOOKUP(D28,Rujuk!$G$8:$L$13,6,FALSE)</f>
        <v>0</v>
      </c>
      <c r="F28" s="40">
        <f>VLOOKUP(D28,Rujuk!$G$8:$L$13,2,FALSE)</f>
        <v>0</v>
      </c>
      <c r="G28" s="38">
        <v>0</v>
      </c>
      <c r="H28" s="40">
        <f>VLOOKUP(D28,Rujuk!$G$8:$L$13,3,FALSE)</f>
        <v>0</v>
      </c>
      <c r="I28" s="63">
        <f t="shared" si="0"/>
        <v>0</v>
      </c>
    </row>
    <row r="29" spans="2:9" x14ac:dyDescent="0.3">
      <c r="B29" s="4"/>
      <c r="C29" s="4"/>
      <c r="D29" s="13" t="s">
        <v>77</v>
      </c>
      <c r="E29" s="61">
        <f>VLOOKUP(D29,Rujuk!$G$8:$L$13,6,FALSE)</f>
        <v>0</v>
      </c>
      <c r="F29" s="40">
        <f>VLOOKUP(D29,Rujuk!$G$8:$L$13,2,FALSE)</f>
        <v>0</v>
      </c>
      <c r="G29" s="38">
        <v>0</v>
      </c>
      <c r="H29" s="40">
        <f>VLOOKUP(D29,Rujuk!$G$8:$L$13,3,FALSE)</f>
        <v>0</v>
      </c>
      <c r="I29" s="63">
        <f t="shared" si="0"/>
        <v>0</v>
      </c>
    </row>
    <row r="30" spans="2:9" x14ac:dyDescent="0.3">
      <c r="B30" s="4"/>
      <c r="C30" s="4"/>
      <c r="D30" s="13" t="s">
        <v>77</v>
      </c>
      <c r="E30" s="61">
        <f>VLOOKUP(D30,Rujuk!$G$8:$L$13,6,FALSE)</f>
        <v>0</v>
      </c>
      <c r="F30" s="40">
        <f>VLOOKUP(D30,Rujuk!$G$8:$L$13,2,FALSE)</f>
        <v>0</v>
      </c>
      <c r="G30" s="38">
        <v>0</v>
      </c>
      <c r="H30" s="40">
        <f>VLOOKUP(D30,Rujuk!$G$8:$L$13,3,FALSE)</f>
        <v>0</v>
      </c>
      <c r="I30" s="63">
        <f t="shared" si="0"/>
        <v>0</v>
      </c>
    </row>
    <row r="31" spans="2:9" x14ac:dyDescent="0.3">
      <c r="B31" s="4"/>
      <c r="C31" s="4"/>
      <c r="D31" s="13" t="s">
        <v>77</v>
      </c>
      <c r="E31" s="61">
        <f>VLOOKUP(D31,Rujuk!$G$8:$L$13,6,FALSE)</f>
        <v>0</v>
      </c>
      <c r="F31" s="40">
        <f>VLOOKUP(D31,Rujuk!$G$8:$L$13,2,FALSE)</f>
        <v>0</v>
      </c>
      <c r="G31" s="38">
        <v>0</v>
      </c>
      <c r="H31" s="40">
        <f>VLOOKUP(D31,Rujuk!$G$8:$L$13,3,FALSE)</f>
        <v>0</v>
      </c>
      <c r="I31" s="63">
        <f t="shared" si="0"/>
        <v>0</v>
      </c>
    </row>
    <row r="32" spans="2:9" x14ac:dyDescent="0.3">
      <c r="B32" s="4"/>
      <c r="C32" s="4"/>
      <c r="D32" s="13" t="s">
        <v>77</v>
      </c>
      <c r="E32" s="61">
        <f>VLOOKUP(D32,Rujuk!$G$8:$L$13,6,FALSE)</f>
        <v>0</v>
      </c>
      <c r="F32" s="40">
        <f>VLOOKUP(D32,Rujuk!$G$8:$L$13,2,FALSE)</f>
        <v>0</v>
      </c>
      <c r="G32" s="38">
        <v>0</v>
      </c>
      <c r="H32" s="40">
        <f>VLOOKUP(D32,Rujuk!$G$8:$L$13,3,FALSE)</f>
        <v>0</v>
      </c>
      <c r="I32" s="63">
        <f t="shared" si="0"/>
        <v>0</v>
      </c>
    </row>
    <row r="33" spans="2:9" x14ac:dyDescent="0.3">
      <c r="B33" s="4"/>
      <c r="C33" s="4"/>
      <c r="D33" s="13" t="s">
        <v>77</v>
      </c>
      <c r="E33" s="61">
        <f>VLOOKUP(D33,Rujuk!$G$8:$L$13,6,FALSE)</f>
        <v>0</v>
      </c>
      <c r="F33" s="40">
        <f>VLOOKUP(D33,Rujuk!$G$8:$L$13,2,FALSE)</f>
        <v>0</v>
      </c>
      <c r="G33" s="38">
        <v>0</v>
      </c>
      <c r="H33" s="40">
        <f>VLOOKUP(D33,Rujuk!$G$8:$L$13,3,FALSE)</f>
        <v>0</v>
      </c>
      <c r="I33" s="63">
        <f t="shared" si="0"/>
        <v>0</v>
      </c>
    </row>
    <row r="34" spans="2:9" x14ac:dyDescent="0.3">
      <c r="B34" s="4"/>
      <c r="C34" s="4"/>
      <c r="D34" s="13" t="s">
        <v>77</v>
      </c>
      <c r="E34" s="61">
        <f>VLOOKUP(D34,Rujuk!$G$8:$L$13,6,FALSE)</f>
        <v>0</v>
      </c>
      <c r="F34" s="40">
        <f>VLOOKUP(D34,Rujuk!$G$8:$L$13,2,FALSE)</f>
        <v>0</v>
      </c>
      <c r="G34" s="38">
        <v>0</v>
      </c>
      <c r="H34" s="40">
        <f>VLOOKUP(D34,Rujuk!$G$8:$L$13,3,FALSE)</f>
        <v>0</v>
      </c>
      <c r="I34" s="63">
        <f t="shared" si="0"/>
        <v>0</v>
      </c>
    </row>
    <row r="35" spans="2:9" x14ac:dyDescent="0.3">
      <c r="B35" s="4"/>
      <c r="C35" s="4"/>
      <c r="D35" s="13" t="s">
        <v>77</v>
      </c>
      <c r="E35" s="61">
        <f>VLOOKUP(D35,Rujuk!$G$8:$L$13,6,FALSE)</f>
        <v>0</v>
      </c>
      <c r="F35" s="40">
        <f>VLOOKUP(D35,Rujuk!$G$8:$L$13,2,FALSE)</f>
        <v>0</v>
      </c>
      <c r="G35" s="38">
        <v>0</v>
      </c>
      <c r="H35" s="40">
        <f>VLOOKUP(D35,Rujuk!$G$8:$L$13,3,FALSE)</f>
        <v>0</v>
      </c>
      <c r="I35" s="63">
        <f t="shared" si="0"/>
        <v>0</v>
      </c>
    </row>
    <row r="36" spans="2:9" x14ac:dyDescent="0.3">
      <c r="B36" s="4"/>
      <c r="C36" s="4"/>
      <c r="D36" s="13" t="s">
        <v>77</v>
      </c>
      <c r="E36" s="61">
        <f>VLOOKUP(D36,Rujuk!$G$8:$L$13,6,FALSE)</f>
        <v>0</v>
      </c>
      <c r="F36" s="40">
        <f>VLOOKUP(D36,Rujuk!$G$8:$L$13,2,FALSE)</f>
        <v>0</v>
      </c>
      <c r="G36" s="38">
        <v>0</v>
      </c>
      <c r="H36" s="40">
        <f>VLOOKUP(D36,Rujuk!$G$8:$L$13,3,FALSE)</f>
        <v>0</v>
      </c>
      <c r="I36" s="63">
        <f t="shared" si="0"/>
        <v>0</v>
      </c>
    </row>
    <row r="37" spans="2:9" x14ac:dyDescent="0.3">
      <c r="B37" s="4"/>
      <c r="C37" s="4"/>
      <c r="D37" s="13" t="s">
        <v>77</v>
      </c>
      <c r="E37" s="61">
        <f>VLOOKUP(D37,Rujuk!$G$8:$L$13,6,FALSE)</f>
        <v>0</v>
      </c>
      <c r="F37" s="40">
        <f>VLOOKUP(D37,Rujuk!$G$8:$L$13,2,FALSE)</f>
        <v>0</v>
      </c>
      <c r="G37" s="38">
        <v>0</v>
      </c>
      <c r="H37" s="40">
        <f>VLOOKUP(D37,Rujuk!$G$8:$L$13,3,FALSE)</f>
        <v>0</v>
      </c>
      <c r="I37" s="63">
        <f t="shared" si="0"/>
        <v>0</v>
      </c>
    </row>
    <row r="38" spans="2:9" x14ac:dyDescent="0.3">
      <c r="B38" s="4"/>
      <c r="C38" s="4"/>
      <c r="D38" s="13" t="s">
        <v>77</v>
      </c>
      <c r="E38" s="61">
        <f>VLOOKUP(D38,Rujuk!$G$8:$L$13,6,FALSE)</f>
        <v>0</v>
      </c>
      <c r="F38" s="40">
        <f>VLOOKUP(D38,Rujuk!$G$8:$L$13,2,FALSE)</f>
        <v>0</v>
      </c>
      <c r="G38" s="38">
        <v>0</v>
      </c>
      <c r="H38" s="40">
        <f>VLOOKUP(D38,Rujuk!$G$8:$L$13,3,FALSE)</f>
        <v>0</v>
      </c>
      <c r="I38" s="63">
        <f t="shared" si="0"/>
        <v>0</v>
      </c>
    </row>
    <row r="39" spans="2:9" x14ac:dyDescent="0.3">
      <c r="B39" s="4"/>
      <c r="C39" s="4"/>
      <c r="D39" s="13" t="s">
        <v>77</v>
      </c>
      <c r="E39" s="61">
        <f>VLOOKUP(D39,Rujuk!$G$8:$L$13,6,FALSE)</f>
        <v>0</v>
      </c>
      <c r="F39" s="40">
        <f>VLOOKUP(D39,Rujuk!$G$8:$L$13,2,FALSE)</f>
        <v>0</v>
      </c>
      <c r="G39" s="38">
        <v>0</v>
      </c>
      <c r="H39" s="40">
        <f>VLOOKUP(D39,Rujuk!$G$8:$L$13,3,FALSE)</f>
        <v>0</v>
      </c>
      <c r="I39" s="63">
        <f t="shared" si="0"/>
        <v>0</v>
      </c>
    </row>
    <row r="40" spans="2:9" x14ac:dyDescent="0.3">
      <c r="B40" s="4"/>
      <c r="C40" s="4"/>
      <c r="D40" s="13" t="s">
        <v>77</v>
      </c>
      <c r="E40" s="61">
        <f>VLOOKUP(D40,Rujuk!$G$8:$L$13,6,FALSE)</f>
        <v>0</v>
      </c>
      <c r="F40" s="40">
        <f>VLOOKUP(D40,Rujuk!$G$8:$L$13,2,FALSE)</f>
        <v>0</v>
      </c>
      <c r="G40" s="38">
        <v>0</v>
      </c>
      <c r="H40" s="40">
        <f>VLOOKUP(D40,Rujuk!$G$8:$L$13,3,FALSE)</f>
        <v>0</v>
      </c>
      <c r="I40" s="63">
        <f t="shared" si="0"/>
        <v>0</v>
      </c>
    </row>
    <row r="41" spans="2:9" x14ac:dyDescent="0.3">
      <c r="B41" s="4"/>
      <c r="C41" s="4"/>
      <c r="D41" s="13" t="s">
        <v>77</v>
      </c>
      <c r="E41" s="61">
        <f>VLOOKUP(D41,Rujuk!$G$8:$L$13,6,FALSE)</f>
        <v>0</v>
      </c>
      <c r="F41" s="40">
        <f>VLOOKUP(D41,Rujuk!$G$8:$L$13,2,FALSE)</f>
        <v>0</v>
      </c>
      <c r="G41" s="38">
        <v>0</v>
      </c>
      <c r="H41" s="40">
        <f>VLOOKUP(D41,Rujuk!$G$8:$L$13,3,FALSE)</f>
        <v>0</v>
      </c>
      <c r="I41" s="63">
        <f t="shared" si="0"/>
        <v>0</v>
      </c>
    </row>
    <row r="42" spans="2:9" x14ac:dyDescent="0.3">
      <c r="B42" s="47" t="s">
        <v>21</v>
      </c>
      <c r="C42" s="47"/>
      <c r="D42" s="47"/>
      <c r="E42" s="47"/>
      <c r="F42" s="47"/>
      <c r="G42" s="47"/>
      <c r="H42" s="47"/>
      <c r="I42" s="69">
        <f>SUM(I17:I41)</f>
        <v>35</v>
      </c>
    </row>
    <row r="43" spans="2:9" s="1" customFormat="1" x14ac:dyDescent="0.3">
      <c r="B43" s="44" t="s">
        <v>81</v>
      </c>
      <c r="C43" s="45"/>
      <c r="D43" s="15"/>
      <c r="E43" s="46"/>
      <c r="F43" s="46"/>
      <c r="G43" s="46"/>
      <c r="H43" s="46"/>
      <c r="I43" s="65"/>
    </row>
    <row r="44" spans="2:9" x14ac:dyDescent="0.3">
      <c r="B44" s="4"/>
      <c r="C44" s="4" t="s">
        <v>78</v>
      </c>
      <c r="D44" s="66" t="b">
        <v>0</v>
      </c>
      <c r="E44" s="67"/>
      <c r="F44" s="5"/>
      <c r="G44" s="5"/>
      <c r="H44" s="5"/>
      <c r="I44" s="68">
        <f>I42*(1 + D44*0.1 + D45*0.2 + D46*0.3)</f>
        <v>42</v>
      </c>
    </row>
    <row r="45" spans="2:9" x14ac:dyDescent="0.3">
      <c r="B45" s="4"/>
      <c r="C45" s="4" t="s">
        <v>79</v>
      </c>
      <c r="D45" s="66" t="b">
        <v>1</v>
      </c>
      <c r="E45" s="67"/>
      <c r="F45" s="5"/>
      <c r="G45" s="5"/>
      <c r="H45" s="5"/>
      <c r="I45" s="68"/>
    </row>
    <row r="46" spans="2:9" x14ac:dyDescent="0.3">
      <c r="B46" s="4"/>
      <c r="C46" s="4" t="s">
        <v>80</v>
      </c>
      <c r="D46" s="66" t="b">
        <v>0</v>
      </c>
      <c r="E46" s="67"/>
      <c r="F46" s="5"/>
      <c r="G46" s="5"/>
      <c r="H46" s="5"/>
      <c r="I46" s="68"/>
    </row>
    <row r="49" spans="8:9" x14ac:dyDescent="0.3">
      <c r="H49" s="70" t="s">
        <v>83</v>
      </c>
      <c r="I49" s="64">
        <f>I44/8</f>
        <v>5.25</v>
      </c>
    </row>
    <row r="50" spans="8:9" x14ac:dyDescent="0.3">
      <c r="H50" s="70"/>
      <c r="I50" s="69">
        <f>ROUNDUP(I49,0)</f>
        <v>6</v>
      </c>
    </row>
  </sheetData>
  <mergeCells count="18">
    <mergeCell ref="I44:I46"/>
    <mergeCell ref="H49:H50"/>
    <mergeCell ref="B10:C10"/>
    <mergeCell ref="B11:C11"/>
    <mergeCell ref="F15:H15"/>
    <mergeCell ref="D15:E15"/>
    <mergeCell ref="B15:B16"/>
    <mergeCell ref="C15:C16"/>
    <mergeCell ref="B4:C4"/>
    <mergeCell ref="B5:C5"/>
    <mergeCell ref="B6:C6"/>
    <mergeCell ref="B7:C7"/>
    <mergeCell ref="B9:C9"/>
    <mergeCell ref="I15:I16"/>
    <mergeCell ref="B12:C12"/>
    <mergeCell ref="B43:C43"/>
    <mergeCell ref="E43:H43"/>
    <mergeCell ref="B42:H42"/>
  </mergeCells>
  <conditionalFormatting sqref="D17:D41">
    <cfRule type="cellIs" dxfId="6" priority="1" operator="equal">
      <formula>"XL"</formula>
    </cfRule>
    <cfRule type="cellIs" dxfId="5" priority="2" operator="equal">
      <formula>"L"</formula>
    </cfRule>
    <cfRule type="cellIs" dxfId="4" priority="3" operator="equal">
      <formula>"M"</formula>
    </cfRule>
    <cfRule type="cellIs" dxfId="3" priority="4" operator="equal">
      <formula>"S"</formula>
    </cfRule>
    <cfRule type="cellIs" dxfId="2" priority="5" operator="equal">
      <formula>"XS"</formula>
    </cfRule>
    <cfRule type="cellIs" dxfId="1" priority="6" operator="equal">
      <formula>"-"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AEB7837-9A46-4DDC-82F0-F9C296D81A7F}">
          <x14:formula1>
            <xm:f>Rujuk!$G$8:$G$13</xm:f>
          </x14:formula1>
          <xm:sqref>D17:D41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5AC29-53D1-49AF-85F0-80AAEC41091C}">
  <dimension ref="A2:B28"/>
  <sheetViews>
    <sheetView workbookViewId="0">
      <selection activeCell="E12" sqref="E12"/>
    </sheetView>
  </sheetViews>
  <sheetFormatPr defaultRowHeight="14.4" x14ac:dyDescent="0.3"/>
  <cols>
    <col min="2" max="2" width="69.77734375" customWidth="1"/>
  </cols>
  <sheetData>
    <row r="2" spans="1:2" ht="21" x14ac:dyDescent="0.3">
      <c r="A2" s="2" t="s">
        <v>67</v>
      </c>
    </row>
    <row r="4" spans="1:2" ht="15.6" x14ac:dyDescent="0.3">
      <c r="A4" s="30" t="s">
        <v>68</v>
      </c>
      <c r="B4" s="30" t="s">
        <v>69</v>
      </c>
    </row>
    <row r="5" spans="1:2" x14ac:dyDescent="0.3">
      <c r="A5" s="4"/>
      <c r="B5" s="4"/>
    </row>
    <row r="6" spans="1:2" x14ac:dyDescent="0.3">
      <c r="A6" s="4"/>
      <c r="B6" s="4"/>
    </row>
    <row r="7" spans="1:2" x14ac:dyDescent="0.3">
      <c r="A7" s="4"/>
      <c r="B7" s="4"/>
    </row>
    <row r="8" spans="1:2" x14ac:dyDescent="0.3">
      <c r="A8" s="4"/>
      <c r="B8" s="4"/>
    </row>
    <row r="9" spans="1:2" x14ac:dyDescent="0.3">
      <c r="A9" s="4"/>
      <c r="B9" s="4"/>
    </row>
    <row r="10" spans="1:2" x14ac:dyDescent="0.3">
      <c r="A10" s="4"/>
      <c r="B10" s="4"/>
    </row>
    <row r="11" spans="1:2" x14ac:dyDescent="0.3">
      <c r="A11" s="4"/>
      <c r="B11" s="4"/>
    </row>
    <row r="12" spans="1:2" x14ac:dyDescent="0.3">
      <c r="A12" s="4"/>
      <c r="B12" s="4"/>
    </row>
    <row r="13" spans="1:2" x14ac:dyDescent="0.3">
      <c r="A13" s="4"/>
      <c r="B13" s="4"/>
    </row>
    <row r="14" spans="1:2" x14ac:dyDescent="0.3">
      <c r="A14" s="4"/>
      <c r="B14" s="4"/>
    </row>
    <row r="15" spans="1:2" x14ac:dyDescent="0.3">
      <c r="A15" s="4"/>
      <c r="B15" s="4"/>
    </row>
    <row r="16" spans="1:2" x14ac:dyDescent="0.3">
      <c r="A16" s="4"/>
      <c r="B16" s="4"/>
    </row>
    <row r="17" spans="1:2" x14ac:dyDescent="0.3">
      <c r="A17" s="4"/>
      <c r="B17" s="4"/>
    </row>
    <row r="18" spans="1:2" x14ac:dyDescent="0.3">
      <c r="A18" s="4"/>
      <c r="B18" s="4"/>
    </row>
    <row r="19" spans="1:2" x14ac:dyDescent="0.3">
      <c r="A19" s="4"/>
      <c r="B19" s="4"/>
    </row>
    <row r="20" spans="1:2" x14ac:dyDescent="0.3">
      <c r="A20" s="4"/>
      <c r="B20" s="4"/>
    </row>
    <row r="21" spans="1:2" x14ac:dyDescent="0.3">
      <c r="A21" s="4"/>
      <c r="B21" s="4"/>
    </row>
    <row r="22" spans="1:2" x14ac:dyDescent="0.3">
      <c r="A22" s="4"/>
      <c r="B22" s="4"/>
    </row>
    <row r="23" spans="1:2" x14ac:dyDescent="0.3">
      <c r="A23" s="4"/>
      <c r="B23" s="4"/>
    </row>
    <row r="24" spans="1:2" x14ac:dyDescent="0.3">
      <c r="A24" s="4"/>
      <c r="B24" s="4"/>
    </row>
    <row r="25" spans="1:2" x14ac:dyDescent="0.3">
      <c r="A25" s="4"/>
      <c r="B25" s="4"/>
    </row>
    <row r="26" spans="1:2" x14ac:dyDescent="0.3">
      <c r="A26" s="4"/>
      <c r="B26" s="4"/>
    </row>
    <row r="27" spans="1:2" x14ac:dyDescent="0.3">
      <c r="A27" s="4"/>
      <c r="B27" s="4"/>
    </row>
    <row r="28" spans="1:2" x14ac:dyDescent="0.3">
      <c r="A28" s="4"/>
      <c r="B28" s="4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8DC76-C74D-4250-A712-1AEB64904589}">
  <dimension ref="A2:D43"/>
  <sheetViews>
    <sheetView showGridLines="0" topLeftCell="A10" workbookViewId="0">
      <selection activeCell="E16" sqref="E16"/>
    </sheetView>
  </sheetViews>
  <sheetFormatPr defaultRowHeight="15.6" x14ac:dyDescent="0.3"/>
  <cols>
    <col min="1" max="1" width="8.88671875" style="19" customWidth="1"/>
    <col min="2" max="2" width="18" style="19" customWidth="1"/>
    <col min="3" max="3" width="52.88671875" style="19" customWidth="1"/>
    <col min="4" max="4" width="26.88671875" style="19" customWidth="1"/>
    <col min="5" max="16384" width="8.88671875" style="20"/>
  </cols>
  <sheetData>
    <row r="2" spans="1:4" x14ac:dyDescent="0.3">
      <c r="A2" s="17" t="s">
        <v>41</v>
      </c>
    </row>
    <row r="3" spans="1:4" ht="16.2" thickBot="1" x14ac:dyDescent="0.35"/>
    <row r="4" spans="1:4" ht="21.6" customHeight="1" thickBot="1" x14ac:dyDescent="0.35">
      <c r="A4" s="21" t="s">
        <v>22</v>
      </c>
      <c r="B4" s="21" t="s">
        <v>23</v>
      </c>
      <c r="C4" s="21" t="s">
        <v>24</v>
      </c>
      <c r="D4" s="21" t="s">
        <v>7</v>
      </c>
    </row>
    <row r="5" spans="1:4" ht="18.600000000000001" customHeight="1" thickBot="1" x14ac:dyDescent="0.35">
      <c r="A5" s="22" t="s">
        <v>25</v>
      </c>
      <c r="B5" s="22" t="s">
        <v>26</v>
      </c>
      <c r="C5" s="23" t="s">
        <v>27</v>
      </c>
      <c r="D5" s="23" t="s">
        <v>28</v>
      </c>
    </row>
    <row r="6" spans="1:4" ht="16.8" customHeight="1" thickBot="1" x14ac:dyDescent="0.35">
      <c r="A6" s="22" t="s">
        <v>8</v>
      </c>
      <c r="B6" s="22" t="s">
        <v>29</v>
      </c>
      <c r="C6" s="23" t="s">
        <v>30</v>
      </c>
      <c r="D6" s="23" t="s">
        <v>31</v>
      </c>
    </row>
    <row r="7" spans="1:4" ht="16.2" thickBot="1" x14ac:dyDescent="0.35">
      <c r="A7" s="22" t="s">
        <v>9</v>
      </c>
      <c r="B7" s="22" t="s">
        <v>32</v>
      </c>
      <c r="C7" s="23" t="s">
        <v>33</v>
      </c>
      <c r="D7" s="23" t="s">
        <v>34</v>
      </c>
    </row>
    <row r="8" spans="1:4" ht="16.2" thickBot="1" x14ac:dyDescent="0.35">
      <c r="A8" s="22" t="s">
        <v>10</v>
      </c>
      <c r="B8" s="22" t="s">
        <v>35</v>
      </c>
      <c r="C8" s="23" t="s">
        <v>36</v>
      </c>
      <c r="D8" s="23" t="s">
        <v>37</v>
      </c>
    </row>
    <row r="9" spans="1:4" ht="19.2" customHeight="1" thickBot="1" x14ac:dyDescent="0.35">
      <c r="A9" s="22" t="s">
        <v>11</v>
      </c>
      <c r="B9" s="22" t="s">
        <v>38</v>
      </c>
      <c r="C9" s="23" t="s">
        <v>39</v>
      </c>
      <c r="D9" s="23" t="s">
        <v>40</v>
      </c>
    </row>
    <row r="10" spans="1:4" ht="28.2" customHeight="1" thickBot="1" x14ac:dyDescent="0.35">
      <c r="A10" s="54" t="s">
        <v>52</v>
      </c>
      <c r="B10" s="55"/>
      <c r="C10" s="55"/>
      <c r="D10" s="56"/>
    </row>
    <row r="12" spans="1:4" x14ac:dyDescent="0.3">
      <c r="A12" s="24" t="s">
        <v>63</v>
      </c>
    </row>
    <row r="13" spans="1:4" x14ac:dyDescent="0.3">
      <c r="A13" s="24"/>
    </row>
    <row r="14" spans="1:4" x14ac:dyDescent="0.3">
      <c r="A14" s="25" t="s">
        <v>53</v>
      </c>
    </row>
    <row r="15" spans="1:4" x14ac:dyDescent="0.3">
      <c r="A15" s="25"/>
    </row>
    <row r="16" spans="1:4" x14ac:dyDescent="0.3">
      <c r="A16" s="24" t="s">
        <v>54</v>
      </c>
    </row>
    <row r="17" spans="1:4" x14ac:dyDescent="0.3">
      <c r="A17" s="24" t="s">
        <v>55</v>
      </c>
    </row>
    <row r="18" spans="1:4" x14ac:dyDescent="0.3">
      <c r="A18" s="24" t="s">
        <v>56</v>
      </c>
    </row>
    <row r="20" spans="1:4" x14ac:dyDescent="0.3">
      <c r="A20" s="57" t="s">
        <v>43</v>
      </c>
      <c r="B20" s="57"/>
    </row>
    <row r="22" spans="1:4" ht="30" customHeight="1" x14ac:dyDescent="0.3">
      <c r="A22" s="59" t="s">
        <v>57</v>
      </c>
      <c r="B22" s="59"/>
      <c r="C22" s="59"/>
      <c r="D22" s="59"/>
    </row>
    <row r="23" spans="1:4" x14ac:dyDescent="0.3">
      <c r="A23" s="20"/>
    </row>
    <row r="24" spans="1:4" x14ac:dyDescent="0.3">
      <c r="A24" s="26" t="s">
        <v>42</v>
      </c>
    </row>
    <row r="25" spans="1:4" x14ac:dyDescent="0.3">
      <c r="A25" s="26" t="s">
        <v>58</v>
      </c>
    </row>
    <row r="26" spans="1:4" x14ac:dyDescent="0.3">
      <c r="A26" s="27" t="s">
        <v>59</v>
      </c>
    </row>
    <row r="27" spans="1:4" x14ac:dyDescent="0.3">
      <c r="A27" s="27" t="s">
        <v>60</v>
      </c>
    </row>
    <row r="30" spans="1:4" x14ac:dyDescent="0.3">
      <c r="A30" s="27" t="s">
        <v>44</v>
      </c>
    </row>
    <row r="32" spans="1:4" ht="30.6" customHeight="1" x14ac:dyDescent="0.3">
      <c r="A32" s="59" t="s">
        <v>64</v>
      </c>
      <c r="B32" s="59"/>
      <c r="C32" s="59"/>
    </row>
    <row r="33" spans="1:4" ht="16.2" thickBot="1" x14ac:dyDescent="0.35"/>
    <row r="34" spans="1:4" ht="31.8" thickBot="1" x14ac:dyDescent="0.35">
      <c r="B34" s="28" t="s">
        <v>45</v>
      </c>
      <c r="C34" s="28" t="s">
        <v>46</v>
      </c>
    </row>
    <row r="35" spans="1:4" ht="31.8" thickBot="1" x14ac:dyDescent="0.35">
      <c r="B35" s="28" t="s">
        <v>47</v>
      </c>
      <c r="C35" s="28" t="s">
        <v>61</v>
      </c>
    </row>
    <row r="36" spans="1:4" ht="31.8" thickBot="1" x14ac:dyDescent="0.35">
      <c r="B36" s="28" t="s">
        <v>48</v>
      </c>
      <c r="C36" s="28" t="s">
        <v>49</v>
      </c>
    </row>
    <row r="39" spans="1:4" ht="28.8" customHeight="1" x14ac:dyDescent="0.3">
      <c r="A39" s="58" t="s">
        <v>62</v>
      </c>
      <c r="B39" s="58"/>
      <c r="C39" s="58"/>
      <c r="D39" s="58"/>
    </row>
    <row r="41" spans="1:4" x14ac:dyDescent="0.3">
      <c r="A41" s="25" t="s">
        <v>50</v>
      </c>
    </row>
    <row r="43" spans="1:4" x14ac:dyDescent="0.3">
      <c r="A43" s="24" t="s">
        <v>51</v>
      </c>
    </row>
  </sheetData>
  <mergeCells count="5">
    <mergeCell ref="A10:D10"/>
    <mergeCell ref="A20:B20"/>
    <mergeCell ref="A39:D39"/>
    <mergeCell ref="A32:C32"/>
    <mergeCell ref="A22:D22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3330E-8D08-455B-8316-863417AE2FDE}">
  <dimension ref="C6:S24"/>
  <sheetViews>
    <sheetView workbookViewId="0">
      <selection activeCell="E3" sqref="E3"/>
    </sheetView>
  </sheetViews>
  <sheetFormatPr defaultRowHeight="14.4" x14ac:dyDescent="0.3"/>
  <cols>
    <col min="4" max="4" width="23.44140625" customWidth="1"/>
    <col min="12" max="12" width="28.88671875" customWidth="1"/>
  </cols>
  <sheetData>
    <row r="6" spans="3:19" x14ac:dyDescent="0.3">
      <c r="G6" s="39">
        <v>1</v>
      </c>
      <c r="H6" s="39">
        <v>2</v>
      </c>
      <c r="I6" s="39">
        <v>3</v>
      </c>
      <c r="J6" s="39">
        <v>4</v>
      </c>
      <c r="K6" s="39">
        <v>5</v>
      </c>
      <c r="L6" s="39">
        <v>6</v>
      </c>
    </row>
    <row r="7" spans="3:19" x14ac:dyDescent="0.3">
      <c r="G7" s="4"/>
      <c r="H7" s="60" t="s">
        <v>70</v>
      </c>
      <c r="I7" s="60"/>
      <c r="J7" s="60" t="s">
        <v>71</v>
      </c>
      <c r="K7" s="60"/>
      <c r="L7" s="4"/>
    </row>
    <row r="8" spans="3:19" x14ac:dyDescent="0.3">
      <c r="G8" s="37" t="s">
        <v>77</v>
      </c>
      <c r="H8" s="5">
        <v>0</v>
      </c>
      <c r="I8" s="5">
        <v>0</v>
      </c>
      <c r="J8" s="5">
        <v>0</v>
      </c>
      <c r="K8" s="5">
        <v>0</v>
      </c>
      <c r="L8" s="5">
        <v>0</v>
      </c>
    </row>
    <row r="9" spans="3:19" x14ac:dyDescent="0.3">
      <c r="C9" s="4" t="s">
        <v>25</v>
      </c>
      <c r="D9" s="36" t="s">
        <v>28</v>
      </c>
      <c r="G9" s="16" t="s">
        <v>25</v>
      </c>
      <c r="H9" s="16">
        <v>1</v>
      </c>
      <c r="I9" s="16">
        <v>8</v>
      </c>
      <c r="J9" s="16"/>
      <c r="K9" s="16"/>
      <c r="L9" s="36" t="s">
        <v>28</v>
      </c>
    </row>
    <row r="10" spans="3:19" x14ac:dyDescent="0.3">
      <c r="C10" s="4" t="s">
        <v>8</v>
      </c>
      <c r="D10" s="36" t="s">
        <v>31</v>
      </c>
      <c r="G10" s="16" t="s">
        <v>8</v>
      </c>
      <c r="H10" s="16">
        <v>9</v>
      </c>
      <c r="I10" s="16">
        <v>16</v>
      </c>
      <c r="J10" s="16">
        <v>1</v>
      </c>
      <c r="K10" s="16">
        <v>2</v>
      </c>
      <c r="L10" s="36" t="s">
        <v>31</v>
      </c>
    </row>
    <row r="11" spans="3:19" x14ac:dyDescent="0.3">
      <c r="C11" s="4" t="s">
        <v>9</v>
      </c>
      <c r="D11" s="36" t="s">
        <v>34</v>
      </c>
      <c r="G11" s="16" t="s">
        <v>9</v>
      </c>
      <c r="H11" s="16">
        <v>17</v>
      </c>
      <c r="I11" s="16">
        <v>24</v>
      </c>
      <c r="J11" s="16">
        <v>2</v>
      </c>
      <c r="K11" s="16">
        <v>3</v>
      </c>
      <c r="L11" s="36" t="s">
        <v>34</v>
      </c>
    </row>
    <row r="12" spans="3:19" x14ac:dyDescent="0.3">
      <c r="C12" s="4" t="s">
        <v>10</v>
      </c>
      <c r="D12" s="36" t="s">
        <v>37</v>
      </c>
      <c r="G12" s="16" t="s">
        <v>10</v>
      </c>
      <c r="H12" s="16">
        <v>25</v>
      </c>
      <c r="I12" s="16">
        <v>32</v>
      </c>
      <c r="J12" s="16">
        <v>3</v>
      </c>
      <c r="K12" s="16">
        <v>4</v>
      </c>
      <c r="L12" s="36" t="s">
        <v>37</v>
      </c>
    </row>
    <row r="13" spans="3:19" x14ac:dyDescent="0.3">
      <c r="C13" s="4" t="s">
        <v>11</v>
      </c>
      <c r="D13" s="36" t="s">
        <v>40</v>
      </c>
      <c r="G13" s="16" t="s">
        <v>11</v>
      </c>
      <c r="H13" s="16">
        <v>33</v>
      </c>
      <c r="I13" s="16">
        <v>40</v>
      </c>
      <c r="J13" s="16">
        <v>4</v>
      </c>
      <c r="K13" s="16">
        <v>5</v>
      </c>
      <c r="L13" s="36" t="s">
        <v>40</v>
      </c>
    </row>
    <row r="14" spans="3:19" x14ac:dyDescent="0.3">
      <c r="Q14" s="4"/>
      <c r="R14" s="4"/>
      <c r="S14" s="4"/>
    </row>
    <row r="15" spans="3:19" x14ac:dyDescent="0.3">
      <c r="Q15" s="16"/>
      <c r="R15" s="16" t="s">
        <v>72</v>
      </c>
      <c r="S15" s="16" t="s">
        <v>73</v>
      </c>
    </row>
    <row r="16" spans="3:19" x14ac:dyDescent="0.3">
      <c r="Q16" s="16" t="s">
        <v>25</v>
      </c>
      <c r="R16" s="16" t="e">
        <f>VLOOKUP(Q16,$H$7:$J$11,2,FALSE)</f>
        <v>#N/A</v>
      </c>
      <c r="S16" s="16" t="e">
        <f>VLOOKUP(Q16,$H$7:$J$11,3,FALSE)</f>
        <v>#N/A</v>
      </c>
    </row>
    <row r="17" spans="6:19" x14ac:dyDescent="0.3">
      <c r="G17">
        <v>0</v>
      </c>
      <c r="H17" t="e">
        <f>VLOOKUP(G17,G8:I13,2,FALSE)</f>
        <v>#N/A</v>
      </c>
      <c r="Q17" s="16" t="s">
        <v>11</v>
      </c>
      <c r="R17" s="16" t="e">
        <f t="shared" ref="R17:R19" si="0">VLOOKUP(Q17,$H$7:$J$11,2,FALSE)</f>
        <v>#N/A</v>
      </c>
      <c r="S17" s="16" t="e">
        <f t="shared" ref="S17:S19" si="1">VLOOKUP(Q17,$H$7:$J$11,3,FALSE)</f>
        <v>#N/A</v>
      </c>
    </row>
    <row r="18" spans="6:19" x14ac:dyDescent="0.3">
      <c r="Q18" s="16" t="s">
        <v>10</v>
      </c>
      <c r="R18" s="16" t="e">
        <f t="shared" si="0"/>
        <v>#N/A</v>
      </c>
      <c r="S18" s="16" t="e">
        <f t="shared" si="1"/>
        <v>#N/A</v>
      </c>
    </row>
    <row r="19" spans="6:19" x14ac:dyDescent="0.3">
      <c r="L19" t="s">
        <v>72</v>
      </c>
      <c r="Q19" s="16" t="s">
        <v>9</v>
      </c>
      <c r="R19" s="16" t="e">
        <f t="shared" si="0"/>
        <v>#N/A</v>
      </c>
      <c r="S19" s="16" t="e">
        <f t="shared" si="1"/>
        <v>#N/A</v>
      </c>
    </row>
    <row r="21" spans="6:19" ht="15" thickBot="1" x14ac:dyDescent="0.35"/>
    <row r="22" spans="6:19" ht="31.8" thickBot="1" x14ac:dyDescent="0.35">
      <c r="G22" s="31" t="s">
        <v>74</v>
      </c>
      <c r="H22" s="32">
        <v>40</v>
      </c>
    </row>
    <row r="23" spans="6:19" ht="31.8" thickBot="1" x14ac:dyDescent="0.35">
      <c r="G23" s="33" t="s">
        <v>75</v>
      </c>
      <c r="H23" s="34">
        <v>40</v>
      </c>
    </row>
    <row r="24" spans="6:19" ht="63" thickBot="1" x14ac:dyDescent="0.35">
      <c r="F24" s="35"/>
      <c r="G24" s="33" t="s">
        <v>76</v>
      </c>
      <c r="H24" s="34">
        <v>40</v>
      </c>
    </row>
  </sheetData>
  <mergeCells count="2">
    <mergeCell ref="H7:I7"/>
    <mergeCell ref="J7:K7"/>
  </mergeCells>
  <conditionalFormatting sqref="G17">
    <cfRule type="cellIs" dxfId="0" priority="1" operator="equal">
      <formula>"XL"</formula>
    </cfRule>
  </conditionalFormatting>
  <dataValidations count="1">
    <dataValidation type="list" allowBlank="1" showInputMessage="1" showErrorMessage="1" sqref="G17" xr:uid="{A510272E-8A5D-497A-93D4-15364DE454BD}">
      <formula1>$H$6:$H$11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8.0 PERANCANGAN PROJEK</vt:lpstr>
      <vt:lpstr>9.0 ANALISA KEPERLUAN SISTEM </vt:lpstr>
      <vt:lpstr>Rujukan</vt:lpstr>
      <vt:lpstr>Rujuk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WAFAA' BINTI MOKHTAR.</dc:creator>
  <cp:lastModifiedBy>syahnizam abdullah sani</cp:lastModifiedBy>
  <cp:lastPrinted>2026-01-08T02:12:42Z</cp:lastPrinted>
  <dcterms:created xsi:type="dcterms:W3CDTF">2026-01-07T09:03:05Z</dcterms:created>
  <dcterms:modified xsi:type="dcterms:W3CDTF">2026-01-25T13:51:29Z</dcterms:modified>
</cp:coreProperties>
</file>